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810" yWindow="255" windowWidth="24540" windowHeight="15090" activeTab="1"/>
  </bookViews>
  <sheets>
    <sheet name="2022년도" sheetId="12" r:id="rId1"/>
    <sheet name="본인부담금" sheetId="13" r:id="rId2"/>
    <sheet name="Sheet7" sheetId="11" r:id="rId3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3"/>
  <c r="E5" s="1"/>
  <c r="G5"/>
  <c r="G18"/>
  <c r="C18"/>
  <c r="F18" s="1"/>
  <c r="G17"/>
  <c r="C17"/>
  <c r="F17" s="1"/>
  <c r="J17" s="1"/>
  <c r="G16"/>
  <c r="C16"/>
  <c r="F16" s="1"/>
  <c r="G12"/>
  <c r="C12"/>
  <c r="F12" s="1"/>
  <c r="G11"/>
  <c r="C11"/>
  <c r="F11" s="1"/>
  <c r="G10"/>
  <c r="C10"/>
  <c r="D10" s="1"/>
  <c r="G6"/>
  <c r="C6"/>
  <c r="D6" s="1"/>
  <c r="G4"/>
  <c r="C4"/>
  <c r="D4" s="1"/>
  <c r="H4" s="1"/>
  <c r="G18" i="12"/>
  <c r="C18"/>
  <c r="E18" s="1"/>
  <c r="G17"/>
  <c r="C17"/>
  <c r="E17" s="1"/>
  <c r="I17" s="1"/>
  <c r="G16"/>
  <c r="C16"/>
  <c r="E16" s="1"/>
  <c r="G12"/>
  <c r="C12"/>
  <c r="E12" s="1"/>
  <c r="G11"/>
  <c r="C11"/>
  <c r="E11" s="1"/>
  <c r="G10"/>
  <c r="C10"/>
  <c r="E10" s="1"/>
  <c r="I10" s="1"/>
  <c r="G6"/>
  <c r="C6"/>
  <c r="E6" s="1"/>
  <c r="I6" s="1"/>
  <c r="G5"/>
  <c r="C5"/>
  <c r="E5" s="1"/>
  <c r="I5" s="1"/>
  <c r="G4"/>
  <c r="C4"/>
  <c r="E4" s="1"/>
  <c r="I4" s="1"/>
  <c r="D5" i="13" l="1"/>
  <c r="H5" s="1"/>
  <c r="H6"/>
  <c r="J18"/>
  <c r="F5"/>
  <c r="J5" s="1"/>
  <c r="I5"/>
  <c r="H10"/>
  <c r="J11"/>
  <c r="D18"/>
  <c r="H18" s="1"/>
  <c r="J12"/>
  <c r="J16"/>
  <c r="D12"/>
  <c r="H12" s="1"/>
  <c r="D16"/>
  <c r="H16" s="1"/>
  <c r="D17"/>
  <c r="H17" s="1"/>
  <c r="D11"/>
  <c r="H11" s="1"/>
  <c r="F4"/>
  <c r="J4" s="1"/>
  <c r="E4"/>
  <c r="I4" s="1"/>
  <c r="F6"/>
  <c r="J6" s="1"/>
  <c r="E6"/>
  <c r="I6" s="1"/>
  <c r="F10"/>
  <c r="J10" s="1"/>
  <c r="E10"/>
  <c r="I10" s="1"/>
  <c r="E11"/>
  <c r="I11" s="1"/>
  <c r="E12"/>
  <c r="I12" s="1"/>
  <c r="E16"/>
  <c r="I16" s="1"/>
  <c r="E17"/>
  <c r="I17" s="1"/>
  <c r="E18"/>
  <c r="I18" s="1"/>
  <c r="I16" i="12"/>
  <c r="I18"/>
  <c r="I12"/>
  <c r="I11"/>
  <c r="F18"/>
  <c r="J18" s="1"/>
  <c r="F17"/>
  <c r="J17" s="1"/>
  <c r="F12"/>
  <c r="J12" s="1"/>
  <c r="F11"/>
  <c r="J11" s="1"/>
  <c r="F6"/>
  <c r="J6" s="1"/>
  <c r="F5"/>
  <c r="J5" s="1"/>
  <c r="F16"/>
  <c r="J16" s="1"/>
  <c r="F10"/>
  <c r="J10" s="1"/>
  <c r="F4"/>
  <c r="J4" s="1"/>
  <c r="D4"/>
  <c r="H4" s="1"/>
  <c r="D5"/>
  <c r="H5" s="1"/>
  <c r="D6"/>
  <c r="H6" s="1"/>
  <c r="D10"/>
  <c r="H10" s="1"/>
  <c r="D11"/>
  <c r="H11" s="1"/>
  <c r="D12"/>
  <c r="H12" s="1"/>
  <c r="D16"/>
  <c r="H16" s="1"/>
  <c r="D17"/>
  <c r="H17" s="1"/>
  <c r="D18"/>
  <c r="H18" s="1"/>
  <c r="H14" i="11" l="1"/>
  <c r="G14"/>
  <c r="F14"/>
  <c r="H13"/>
  <c r="G13"/>
  <c r="F13"/>
  <c r="H12"/>
  <c r="H17" s="1"/>
  <c r="G12"/>
  <c r="G17" s="1"/>
  <c r="F12"/>
  <c r="F17" s="1"/>
  <c r="E6"/>
  <c r="G6" s="1"/>
  <c r="E5"/>
  <c r="F5" s="1"/>
  <c r="E4"/>
  <c r="F4" s="1"/>
  <c r="H6" l="1"/>
  <c r="H5"/>
  <c r="G5"/>
  <c r="F6"/>
  <c r="G4"/>
  <c r="H4"/>
</calcChain>
</file>

<file path=xl/sharedStrings.xml><?xml version="1.0" encoding="utf-8"?>
<sst xmlns="http://schemas.openxmlformats.org/spreadsheetml/2006/main" count="96" uniqueCount="30">
  <si>
    <t>1일</t>
    <phoneticPr fontId="2" type="noConversion"/>
  </si>
  <si>
    <t>일수</t>
    <phoneticPr fontId="2" type="noConversion"/>
  </si>
  <si>
    <t>총급액</t>
    <phoneticPr fontId="2" type="noConversion"/>
  </si>
  <si>
    <t>본인부담 20%</t>
    <phoneticPr fontId="2" type="noConversion"/>
  </si>
  <si>
    <t>본인부담 12%</t>
    <phoneticPr fontId="2" type="noConversion"/>
  </si>
  <si>
    <t>본인부담 8%</t>
    <phoneticPr fontId="2" type="noConversion"/>
  </si>
  <si>
    <t>비급여 
식비</t>
    <phoneticPr fontId="2" type="noConversion"/>
  </si>
  <si>
    <t>20% + 
비급여</t>
    <phoneticPr fontId="2" type="noConversion"/>
  </si>
  <si>
    <t>12% + 
비급여</t>
    <phoneticPr fontId="2" type="noConversion"/>
  </si>
  <si>
    <t>8% + 
비급여</t>
    <phoneticPr fontId="2" type="noConversion"/>
  </si>
  <si>
    <t>1등급</t>
    <phoneticPr fontId="2" type="noConversion"/>
  </si>
  <si>
    <t>2등급</t>
    <phoneticPr fontId="2" type="noConversion"/>
  </si>
  <si>
    <t>3 ~ 5등급</t>
    <phoneticPr fontId="2" type="noConversion"/>
  </si>
  <si>
    <t>구분/등급</t>
    <phoneticPr fontId="2" type="noConversion"/>
  </si>
  <si>
    <t>1일당</t>
    <phoneticPr fontId="2" type="noConversion"/>
  </si>
  <si>
    <t>3~5등급</t>
    <phoneticPr fontId="2" type="noConversion"/>
  </si>
  <si>
    <t>1식</t>
    <phoneticPr fontId="2" type="noConversion"/>
  </si>
  <si>
    <t>간식2회</t>
    <phoneticPr fontId="2" type="noConversion"/>
  </si>
  <si>
    <t>30일기준</t>
    <phoneticPr fontId="2" type="noConversion"/>
  </si>
  <si>
    <t>1일 식비</t>
    <phoneticPr fontId="2" type="noConversion"/>
  </si>
  <si>
    <t>1일 간식비 (2회)</t>
    <phoneticPr fontId="2" type="noConversion"/>
  </si>
  <si>
    <t>등급 외</t>
    <phoneticPr fontId="2" type="noConversion"/>
  </si>
  <si>
    <t>1개월</t>
    <phoneticPr fontId="2" type="noConversion"/>
  </si>
  <si>
    <t>입소시 선불이며 환불안됨</t>
    <phoneticPr fontId="2" type="noConversion"/>
  </si>
  <si>
    <t>본인부담금 전액 본인부담</t>
    <phoneticPr fontId="2" type="noConversion"/>
  </si>
  <si>
    <t>등급별 1일 기준</t>
    <phoneticPr fontId="2" type="noConversion"/>
  </si>
  <si>
    <r>
      <t xml:space="preserve">30일기준 이용료
</t>
    </r>
    <r>
      <rPr>
        <b/>
        <sz val="11"/>
        <color theme="1"/>
        <rFont val="맑은 고딕"/>
        <family val="3"/>
        <charset val="129"/>
        <scheme val="minor"/>
      </rPr>
      <t>(20% 기준)</t>
    </r>
    <phoneticPr fontId="2" type="noConversion"/>
  </si>
  <si>
    <r>
      <rPr>
        <b/>
        <sz val="14"/>
        <color theme="1"/>
        <rFont val="HY헤드라인M"/>
        <family val="1"/>
        <charset val="129"/>
      </rPr>
      <t>◇</t>
    </r>
    <r>
      <rPr>
        <sz val="14"/>
        <color theme="1"/>
        <rFont val="HY헤드라인M"/>
        <family val="1"/>
        <charset val="129"/>
      </rPr>
      <t xml:space="preserve"> 시설급여 (2022년 본인부담금 수가표)</t>
    </r>
    <phoneticPr fontId="2" type="noConversion"/>
  </si>
  <si>
    <r>
      <t>비급여 포함 : 식대, 간식대</t>
    </r>
    <r>
      <rPr>
        <sz val="11"/>
        <color rgb="FF0000FF"/>
        <rFont val="HY헤드라인M"/>
        <family val="1"/>
        <charset val="129"/>
      </rPr>
      <t xml:space="preserve"> (1일￦10,900)</t>
    </r>
    <r>
      <rPr>
        <sz val="13"/>
        <color rgb="FF0000FF"/>
        <rFont val="HY헤드라인M"/>
        <family val="1"/>
        <charset val="129"/>
      </rPr>
      <t xml:space="preserve">
          경관식 </t>
    </r>
    <r>
      <rPr>
        <sz val="11"/>
        <color rgb="FF0000FF"/>
        <rFont val="HY헤드라인M"/>
        <family val="1"/>
        <charset val="129"/>
      </rPr>
      <t>(1일￦9,900)</t>
    </r>
    <r>
      <rPr>
        <sz val="13"/>
        <color rgb="FF0000FF"/>
        <rFont val="HY헤드라인M"/>
        <family val="1"/>
        <charset val="129"/>
      </rPr>
      <t xml:space="preserve">
</t>
    </r>
    <r>
      <rPr>
        <sz val="13"/>
        <color rgb="FFFF0000"/>
        <rFont val="HY헤드라인M"/>
        <family val="1"/>
        <charset val="129"/>
      </rPr>
      <t>요실금 팬티</t>
    </r>
    <r>
      <rPr>
        <sz val="13"/>
        <color rgb="FF0000FF"/>
        <rFont val="HY헤드라인M"/>
        <family val="1"/>
        <charset val="129"/>
      </rPr>
      <t>는 개별 부담 품목
이미용 봉사료 : 5,000원(월 1회)</t>
    </r>
    <phoneticPr fontId="2" type="noConversion"/>
  </si>
  <si>
    <r>
      <rPr>
        <b/>
        <sz val="13"/>
        <color theme="1"/>
        <rFont val="HY헤드라인M"/>
        <family val="1"/>
        <charset val="129"/>
      </rPr>
      <t>◇</t>
    </r>
    <r>
      <rPr>
        <sz val="13"/>
        <color theme="1"/>
        <rFont val="HY헤드라인M"/>
        <family val="1"/>
        <charset val="129"/>
      </rPr>
      <t xml:space="preserve"> 시설급여 (2022년 본인부담금 )-1개월기준</t>
    </r>
    <phoneticPr fontId="2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</si>
</sst>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002060"/>
      <name val="맑은 고딕"/>
      <family val="3"/>
      <charset val="129"/>
      <scheme val="minor"/>
    </font>
    <font>
      <sz val="11"/>
      <color rgb="FF002060"/>
      <name val="맑은 고딕"/>
      <family val="3"/>
      <charset val="129"/>
      <scheme val="minor"/>
    </font>
    <font>
      <sz val="14"/>
      <color theme="1"/>
      <name val="HY헤드라인M"/>
      <family val="1"/>
      <charset val="129"/>
    </font>
    <font>
      <b/>
      <sz val="14"/>
      <color theme="1"/>
      <name val="HY헤드라인M"/>
      <family val="1"/>
      <charset val="129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3"/>
      <color theme="1"/>
      <name val="HY헤드라인M"/>
      <family val="1"/>
      <charset val="129"/>
    </font>
    <font>
      <b/>
      <sz val="13"/>
      <color theme="1"/>
      <name val="HY헤드라인M"/>
      <family val="1"/>
      <charset val="129"/>
    </font>
    <font>
      <sz val="11"/>
      <color rgb="FF0000FF"/>
      <name val="HY헤드라인M"/>
      <family val="1"/>
      <charset val="129"/>
    </font>
    <font>
      <b/>
      <sz val="11"/>
      <color rgb="FFFF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2"/>
      <color rgb="FFFFFF00"/>
      <name val="맑은 고딕"/>
      <family val="3"/>
      <charset val="129"/>
      <scheme val="minor"/>
    </font>
    <font>
      <sz val="13"/>
      <color rgb="FF0000FF"/>
      <name val="HY헤드라인M"/>
      <family val="1"/>
      <charset val="129"/>
    </font>
    <font>
      <sz val="13"/>
      <color rgb="FFFF0000"/>
      <name val="HY헤드라인M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41" fontId="0" fillId="0" borderId="8" xfId="1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8" xfId="0" applyNumberFormat="1" applyFont="1" applyBorder="1" applyAlignment="1">
      <alignment horizontal="center" vertical="center"/>
    </xf>
    <xf numFmtId="41" fontId="3" fillId="0" borderId="6" xfId="0" applyNumberFormat="1" applyFont="1" applyBorder="1" applyAlignment="1">
      <alignment horizontal="center" vertical="center"/>
    </xf>
    <xf numFmtId="41" fontId="3" fillId="0" borderId="9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41" fontId="5" fillId="0" borderId="1" xfId="1" applyFont="1" applyBorder="1" applyAlignment="1">
      <alignment horizontal="center" vertical="center"/>
    </xf>
    <xf numFmtId="41" fontId="4" fillId="0" borderId="6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41" fontId="0" fillId="0" borderId="1" xfId="1" applyFont="1" applyBorder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41" fontId="3" fillId="0" borderId="0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41" fontId="0" fillId="0" borderId="11" xfId="1" applyFont="1" applyBorder="1" applyAlignment="1">
      <alignment horizontal="center" vertical="center"/>
    </xf>
    <xf numFmtId="41" fontId="3" fillId="0" borderId="11" xfId="0" applyNumberFormat="1" applyFont="1" applyBorder="1" applyAlignment="1">
      <alignment horizontal="center" vertical="center"/>
    </xf>
    <xf numFmtId="41" fontId="3" fillId="0" borderId="12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41" fontId="5" fillId="0" borderId="8" xfId="1" applyFont="1" applyBorder="1" applyAlignment="1">
      <alignment horizontal="center" vertical="center"/>
    </xf>
    <xf numFmtId="41" fontId="4" fillId="0" borderId="8" xfId="0" applyNumberFormat="1" applyFont="1" applyBorder="1" applyAlignment="1">
      <alignment horizontal="center" vertical="center"/>
    </xf>
    <xf numFmtId="41" fontId="4" fillId="0" borderId="9" xfId="0" applyNumberFormat="1" applyFont="1" applyBorder="1" applyAlignment="1">
      <alignment horizontal="center" vertical="center"/>
    </xf>
    <xf numFmtId="3" fontId="13" fillId="0" borderId="5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41" fontId="14" fillId="0" borderId="1" xfId="1" applyFont="1" applyBorder="1" applyAlignment="1">
      <alignment horizontal="center" vertical="center"/>
    </xf>
    <xf numFmtId="41" fontId="13" fillId="0" borderId="1" xfId="0" applyNumberFormat="1" applyFont="1" applyBorder="1" applyAlignment="1">
      <alignment horizontal="center" vertical="center"/>
    </xf>
    <xf numFmtId="41" fontId="13" fillId="0" borderId="6" xfId="0" applyNumberFormat="1" applyFont="1" applyBorder="1" applyAlignment="1">
      <alignment horizontal="center" vertical="center"/>
    </xf>
    <xf numFmtId="3" fontId="3" fillId="0" borderId="25" xfId="0" applyNumberFormat="1" applyFont="1" applyBorder="1" applyAlignment="1">
      <alignment horizontal="center" vertical="center"/>
    </xf>
    <xf numFmtId="3" fontId="3" fillId="0" borderId="26" xfId="0" applyNumberFormat="1" applyFont="1" applyBorder="1" applyAlignment="1">
      <alignment horizontal="center" vertical="center"/>
    </xf>
    <xf numFmtId="0" fontId="0" fillId="5" borderId="32" xfId="0" applyFill="1" applyBorder="1">
      <alignment vertical="center"/>
    </xf>
    <xf numFmtId="0" fontId="0" fillId="5" borderId="32" xfId="0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41" fontId="0" fillId="0" borderId="6" xfId="1" applyFont="1" applyBorder="1">
      <alignment vertical="center"/>
    </xf>
    <xf numFmtId="0" fontId="0" fillId="0" borderId="8" xfId="0" applyBorder="1">
      <alignment vertical="center"/>
    </xf>
    <xf numFmtId="41" fontId="3" fillId="0" borderId="8" xfId="0" applyNumberFormat="1" applyFont="1" applyBorder="1">
      <alignment vertical="center"/>
    </xf>
    <xf numFmtId="41" fontId="3" fillId="0" borderId="9" xfId="0" applyNumberFormat="1" applyFont="1" applyBorder="1">
      <alignment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6" fillId="7" borderId="14" xfId="0" applyFont="1" applyFill="1" applyBorder="1" applyAlignment="1">
      <alignment horizontal="center" vertical="center" wrapText="1"/>
    </xf>
    <xf numFmtId="0" fontId="16" fillId="7" borderId="15" xfId="0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vertical="center" wrapText="1"/>
    </xf>
    <xf numFmtId="0" fontId="16" fillId="7" borderId="23" xfId="0" applyFont="1" applyFill="1" applyBorder="1" applyAlignment="1">
      <alignment horizontal="center" vertical="center" wrapText="1"/>
    </xf>
    <xf numFmtId="0" fontId="16" fillId="7" borderId="0" xfId="0" applyFont="1" applyFill="1" applyBorder="1" applyAlignment="1">
      <alignment horizontal="center" vertical="center" wrapText="1"/>
    </xf>
    <xf numFmtId="0" fontId="16" fillId="7" borderId="24" xfId="0" applyFont="1" applyFill="1" applyBorder="1" applyAlignment="1">
      <alignment horizontal="center" vertical="center" wrapText="1"/>
    </xf>
    <xf numFmtId="0" fontId="16" fillId="7" borderId="17" xfId="0" applyFont="1" applyFill="1" applyBorder="1" applyAlignment="1">
      <alignment horizontal="center" vertical="center" wrapText="1"/>
    </xf>
    <xf numFmtId="0" fontId="16" fillId="7" borderId="18" xfId="0" applyFont="1" applyFill="1" applyBorder="1" applyAlignment="1">
      <alignment horizontal="center" vertical="center" wrapText="1"/>
    </xf>
    <xf numFmtId="0" fontId="16" fillId="7" borderId="1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15" fillId="5" borderId="27" xfId="0" applyFont="1" applyFill="1" applyBorder="1" applyAlignment="1">
      <alignment horizontal="center" vertical="center"/>
    </xf>
    <xf numFmtId="0" fontId="15" fillId="5" borderId="22" xfId="0" applyFont="1" applyFill="1" applyBorder="1" applyAlignment="1">
      <alignment horizontal="center" vertical="center"/>
    </xf>
    <xf numFmtId="0" fontId="15" fillId="5" borderId="28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32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59FC3E"/>
      <color rgb="FF36FB15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workbookViewId="0">
      <selection activeCell="N24" sqref="N24"/>
    </sheetView>
  </sheetViews>
  <sheetFormatPr defaultRowHeight="16.5"/>
  <cols>
    <col min="1" max="1" width="9" style="1"/>
    <col min="2" max="2" width="5.625" style="1" customWidth="1"/>
    <col min="3" max="3" width="10.625" style="1" customWidth="1"/>
    <col min="4" max="7" width="9.375" style="1" bestFit="1" customWidth="1"/>
    <col min="8" max="10" width="9.625" style="1" customWidth="1"/>
    <col min="11" max="11" width="9" style="1"/>
    <col min="12" max="12" width="0" style="1" hidden="1" customWidth="1"/>
    <col min="13" max="16384" width="9" style="1"/>
  </cols>
  <sheetData>
    <row r="1" spans="1:12" ht="30" customHeight="1" thickBot="1">
      <c r="A1" s="64" t="s">
        <v>27</v>
      </c>
      <c r="B1" s="64"/>
      <c r="C1" s="64"/>
      <c r="D1" s="64"/>
      <c r="E1" s="64"/>
      <c r="F1" s="64"/>
      <c r="G1" s="64"/>
      <c r="H1" s="64"/>
      <c r="I1" s="64"/>
      <c r="J1" s="64"/>
    </row>
    <row r="2" spans="1:12" ht="20.100000000000001" customHeight="1">
      <c r="A2" s="65" t="s">
        <v>10</v>
      </c>
      <c r="B2" s="66"/>
      <c r="C2" s="66"/>
      <c r="D2" s="66"/>
      <c r="E2" s="66"/>
      <c r="F2" s="66"/>
      <c r="G2" s="66"/>
      <c r="H2" s="66"/>
      <c r="I2" s="66"/>
      <c r="J2" s="67"/>
    </row>
    <row r="3" spans="1:12" ht="30" customHeight="1">
      <c r="A3" s="61" t="s">
        <v>0</v>
      </c>
      <c r="B3" s="62" t="s">
        <v>1</v>
      </c>
      <c r="C3" s="62" t="s">
        <v>2</v>
      </c>
      <c r="D3" s="63" t="s">
        <v>3</v>
      </c>
      <c r="E3" s="63" t="s">
        <v>4</v>
      </c>
      <c r="F3" s="63" t="s">
        <v>5</v>
      </c>
      <c r="G3" s="63" t="s">
        <v>6</v>
      </c>
      <c r="H3" s="63" t="s">
        <v>7</v>
      </c>
      <c r="I3" s="63" t="s">
        <v>8</v>
      </c>
      <c r="J3" s="5" t="s">
        <v>9</v>
      </c>
    </row>
    <row r="4" spans="1:12" ht="20.100000000000001" customHeight="1">
      <c r="A4" s="14">
        <v>74850</v>
      </c>
      <c r="B4" s="62">
        <v>28</v>
      </c>
      <c r="C4" s="12">
        <f>A4*B4</f>
        <v>2095800</v>
      </c>
      <c r="D4" s="3">
        <f>C4*20%</f>
        <v>419160</v>
      </c>
      <c r="E4" s="3">
        <f>C4*12%</f>
        <v>251496</v>
      </c>
      <c r="F4" s="3">
        <f>C4*8%</f>
        <v>167664</v>
      </c>
      <c r="G4" s="3">
        <f>L4*B4</f>
        <v>305200</v>
      </c>
      <c r="H4" s="8">
        <f>D4+G4</f>
        <v>724360</v>
      </c>
      <c r="I4" s="8">
        <f>E4+G4</f>
        <v>556696</v>
      </c>
      <c r="J4" s="10">
        <f>F4+G4</f>
        <v>472864</v>
      </c>
      <c r="L4" s="1">
        <v>10900</v>
      </c>
    </row>
    <row r="5" spans="1:12" ht="20.100000000000001" customHeight="1">
      <c r="A5" s="44">
        <v>74850</v>
      </c>
      <c r="B5" s="45">
        <v>30</v>
      </c>
      <c r="C5" s="46">
        <f>A5*B5</f>
        <v>2245500</v>
      </c>
      <c r="D5" s="47">
        <f t="shared" ref="D5:D6" si="0">C5*20%</f>
        <v>449100</v>
      </c>
      <c r="E5" s="47">
        <f t="shared" ref="E5:E6" si="1">C5*12%</f>
        <v>269460</v>
      </c>
      <c r="F5" s="47">
        <f t="shared" ref="F5:F6" si="2">C5*8%</f>
        <v>179640</v>
      </c>
      <c r="G5" s="47">
        <f>L4*B5</f>
        <v>327000</v>
      </c>
      <c r="H5" s="48">
        <f t="shared" ref="H5:H6" si="3">D5+G5</f>
        <v>776100</v>
      </c>
      <c r="I5" s="48">
        <f t="shared" ref="I5:I6" si="4">E5+G5</f>
        <v>596460</v>
      </c>
      <c r="J5" s="49">
        <f t="shared" ref="J5:J6" si="5">F5+G5</f>
        <v>506640</v>
      </c>
    </row>
    <row r="6" spans="1:12" ht="20.100000000000001" customHeight="1" thickBot="1">
      <c r="A6" s="15">
        <v>74850</v>
      </c>
      <c r="B6" s="6">
        <v>31</v>
      </c>
      <c r="C6" s="13">
        <f>A6*B6</f>
        <v>2320350</v>
      </c>
      <c r="D6" s="7">
        <f t="shared" si="0"/>
        <v>464070</v>
      </c>
      <c r="E6" s="7">
        <f t="shared" si="1"/>
        <v>278442</v>
      </c>
      <c r="F6" s="7">
        <f t="shared" si="2"/>
        <v>185628</v>
      </c>
      <c r="G6" s="7">
        <f>L4*B6</f>
        <v>337900</v>
      </c>
      <c r="H6" s="9">
        <f t="shared" si="3"/>
        <v>801970</v>
      </c>
      <c r="I6" s="9">
        <f t="shared" si="4"/>
        <v>616342</v>
      </c>
      <c r="J6" s="11">
        <f t="shared" si="5"/>
        <v>523528</v>
      </c>
    </row>
    <row r="7" spans="1:12" ht="9.9499999999999993" customHeight="1" thickBot="1"/>
    <row r="8" spans="1:12" ht="20.100000000000001" customHeight="1">
      <c r="A8" s="68" t="s">
        <v>11</v>
      </c>
      <c r="B8" s="69"/>
      <c r="C8" s="69"/>
      <c r="D8" s="69"/>
      <c r="E8" s="69"/>
      <c r="F8" s="69"/>
      <c r="G8" s="69"/>
      <c r="H8" s="69"/>
      <c r="I8" s="69"/>
      <c r="J8" s="70"/>
    </row>
    <row r="9" spans="1:12" ht="30" customHeight="1">
      <c r="A9" s="61" t="s">
        <v>0</v>
      </c>
      <c r="B9" s="62" t="s">
        <v>1</v>
      </c>
      <c r="C9" s="62" t="s">
        <v>2</v>
      </c>
      <c r="D9" s="63" t="s">
        <v>3</v>
      </c>
      <c r="E9" s="63" t="s">
        <v>4</v>
      </c>
      <c r="F9" s="63" t="s">
        <v>5</v>
      </c>
      <c r="G9" s="63" t="s">
        <v>6</v>
      </c>
      <c r="H9" s="63" t="s">
        <v>7</v>
      </c>
      <c r="I9" s="63" t="s">
        <v>8</v>
      </c>
      <c r="J9" s="5" t="s">
        <v>9</v>
      </c>
    </row>
    <row r="10" spans="1:12" ht="20.100000000000001" customHeight="1">
      <c r="A10" s="14">
        <v>69450</v>
      </c>
      <c r="B10" s="62">
        <v>28</v>
      </c>
      <c r="C10" s="12">
        <f>A10*B10</f>
        <v>1944600</v>
      </c>
      <c r="D10" s="3">
        <f>C10*20%</f>
        <v>388920</v>
      </c>
      <c r="E10" s="3">
        <f>C10*12%</f>
        <v>233352</v>
      </c>
      <c r="F10" s="3">
        <f>C10*8%</f>
        <v>155568</v>
      </c>
      <c r="G10" s="3">
        <f>L10*B10</f>
        <v>305200</v>
      </c>
      <c r="H10" s="8">
        <f>D10+G10</f>
        <v>694120</v>
      </c>
      <c r="I10" s="8">
        <f>E10+G10</f>
        <v>538552</v>
      </c>
      <c r="J10" s="10">
        <f>F10+G10</f>
        <v>460768</v>
      </c>
      <c r="L10" s="1">
        <v>10900</v>
      </c>
    </row>
    <row r="11" spans="1:12" ht="20.100000000000001" customHeight="1">
      <c r="A11" s="44">
        <v>69450</v>
      </c>
      <c r="B11" s="45">
        <v>30</v>
      </c>
      <c r="C11" s="46">
        <f>A11*B11</f>
        <v>2083500</v>
      </c>
      <c r="D11" s="47">
        <f t="shared" ref="D11:D12" si="6">C11*20%</f>
        <v>416700</v>
      </c>
      <c r="E11" s="47">
        <f t="shared" ref="E11:E12" si="7">C11*12%</f>
        <v>250020</v>
      </c>
      <c r="F11" s="47">
        <f t="shared" ref="F11:F12" si="8">C11*8%</f>
        <v>166680</v>
      </c>
      <c r="G11" s="47">
        <f>L10*B11</f>
        <v>327000</v>
      </c>
      <c r="H11" s="48">
        <f t="shared" ref="H11:H12" si="9">D11+G11</f>
        <v>743700</v>
      </c>
      <c r="I11" s="48">
        <f t="shared" ref="I11:I12" si="10">E11+G11</f>
        <v>577020</v>
      </c>
      <c r="J11" s="49">
        <f t="shared" ref="J11:J12" si="11">F11+G11</f>
        <v>493680</v>
      </c>
    </row>
    <row r="12" spans="1:12" ht="20.100000000000001" customHeight="1" thickBot="1">
      <c r="A12" s="15">
        <v>69450</v>
      </c>
      <c r="B12" s="6">
        <v>31</v>
      </c>
      <c r="C12" s="13">
        <f>A12*B12</f>
        <v>2152950</v>
      </c>
      <c r="D12" s="7">
        <f t="shared" si="6"/>
        <v>430590</v>
      </c>
      <c r="E12" s="7">
        <f t="shared" si="7"/>
        <v>258354</v>
      </c>
      <c r="F12" s="7">
        <f t="shared" si="8"/>
        <v>172236</v>
      </c>
      <c r="G12" s="7">
        <f>L10*B12</f>
        <v>337900</v>
      </c>
      <c r="H12" s="9">
        <f t="shared" si="9"/>
        <v>768490</v>
      </c>
      <c r="I12" s="9">
        <f t="shared" si="10"/>
        <v>596254</v>
      </c>
      <c r="J12" s="11">
        <f t="shared" si="11"/>
        <v>510136</v>
      </c>
    </row>
    <row r="13" spans="1:12" ht="9.9499999999999993" customHeight="1" thickBot="1"/>
    <row r="14" spans="1:12" ht="20.100000000000001" customHeight="1">
      <c r="A14" s="71" t="s">
        <v>12</v>
      </c>
      <c r="B14" s="72"/>
      <c r="C14" s="72"/>
      <c r="D14" s="72"/>
      <c r="E14" s="72"/>
      <c r="F14" s="72"/>
      <c r="G14" s="72"/>
      <c r="H14" s="72"/>
      <c r="I14" s="72"/>
      <c r="J14" s="73"/>
    </row>
    <row r="15" spans="1:12" ht="30" customHeight="1">
      <c r="A15" s="61" t="s">
        <v>0</v>
      </c>
      <c r="B15" s="62" t="s">
        <v>1</v>
      </c>
      <c r="C15" s="62" t="s">
        <v>2</v>
      </c>
      <c r="D15" s="63" t="s">
        <v>3</v>
      </c>
      <c r="E15" s="63" t="s">
        <v>4</v>
      </c>
      <c r="F15" s="63" t="s">
        <v>5</v>
      </c>
      <c r="G15" s="63" t="s">
        <v>6</v>
      </c>
      <c r="H15" s="63" t="s">
        <v>7</v>
      </c>
      <c r="I15" s="63" t="s">
        <v>8</v>
      </c>
      <c r="J15" s="5" t="s">
        <v>9</v>
      </c>
    </row>
    <row r="16" spans="1:12" ht="20.100000000000001" customHeight="1">
      <c r="A16" s="14">
        <v>64040</v>
      </c>
      <c r="B16" s="62">
        <v>28</v>
      </c>
      <c r="C16" s="12">
        <f>A16*B16</f>
        <v>1793120</v>
      </c>
      <c r="D16" s="3">
        <f>C16*20%</f>
        <v>358624</v>
      </c>
      <c r="E16" s="3">
        <f>C16*12%</f>
        <v>215174.39999999999</v>
      </c>
      <c r="F16" s="3">
        <f>C16*8%</f>
        <v>143449.60000000001</v>
      </c>
      <c r="G16" s="3">
        <f>L16*B16</f>
        <v>305200</v>
      </c>
      <c r="H16" s="8">
        <f>D16+G16</f>
        <v>663824</v>
      </c>
      <c r="I16" s="8">
        <f>E16+G16</f>
        <v>520374.4</v>
      </c>
      <c r="J16" s="10">
        <f>F16+G16</f>
        <v>448649.6</v>
      </c>
      <c r="L16" s="1">
        <v>10900</v>
      </c>
    </row>
    <row r="17" spans="1:10" ht="20.100000000000001" customHeight="1">
      <c r="A17" s="44">
        <v>64040</v>
      </c>
      <c r="B17" s="45">
        <v>30</v>
      </c>
      <c r="C17" s="46">
        <f>A17*B17</f>
        <v>1921200</v>
      </c>
      <c r="D17" s="47">
        <f t="shared" ref="D17:D18" si="12">C17*20%</f>
        <v>384240</v>
      </c>
      <c r="E17" s="47">
        <f t="shared" ref="E17:E18" si="13">C17*12%</f>
        <v>230544</v>
      </c>
      <c r="F17" s="47">
        <f t="shared" ref="F17:F18" si="14">C17*8%</f>
        <v>153696</v>
      </c>
      <c r="G17" s="47">
        <f>L16*B17</f>
        <v>327000</v>
      </c>
      <c r="H17" s="48">
        <f t="shared" ref="H17:H18" si="15">D17+G17</f>
        <v>711240</v>
      </c>
      <c r="I17" s="48">
        <f t="shared" ref="I17:I18" si="16">E17+G17</f>
        <v>557544</v>
      </c>
      <c r="J17" s="49">
        <f t="shared" ref="J17:J18" si="17">F17+G17</f>
        <v>480696</v>
      </c>
    </row>
    <row r="18" spans="1:10" ht="20.100000000000001" customHeight="1" thickBot="1">
      <c r="A18" s="15">
        <v>64040</v>
      </c>
      <c r="B18" s="6">
        <v>31</v>
      </c>
      <c r="C18" s="13">
        <f>A18*B18</f>
        <v>1985240</v>
      </c>
      <c r="D18" s="7">
        <f t="shared" si="12"/>
        <v>397048</v>
      </c>
      <c r="E18" s="7">
        <f t="shared" si="13"/>
        <v>238228.8</v>
      </c>
      <c r="F18" s="7">
        <f t="shared" si="14"/>
        <v>158819.20000000001</v>
      </c>
      <c r="G18" s="7">
        <f>L16*B18</f>
        <v>337900</v>
      </c>
      <c r="H18" s="9">
        <f t="shared" si="15"/>
        <v>734948</v>
      </c>
      <c r="I18" s="9">
        <f t="shared" si="16"/>
        <v>576128.80000000005</v>
      </c>
      <c r="J18" s="11">
        <f t="shared" si="17"/>
        <v>496719.2</v>
      </c>
    </row>
    <row r="19" spans="1:10" ht="30" customHeight="1"/>
  </sheetData>
  <mergeCells count="4">
    <mergeCell ref="A1:J1"/>
    <mergeCell ref="A2:J2"/>
    <mergeCell ref="A8:J8"/>
    <mergeCell ref="A14:J14"/>
  </mergeCells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5"/>
  <sheetViews>
    <sheetView tabSelected="1" workbookViewId="0">
      <selection activeCell="K30" sqref="K30"/>
    </sheetView>
  </sheetViews>
  <sheetFormatPr defaultRowHeight="16.5"/>
  <cols>
    <col min="1" max="1" width="10.625" style="1" customWidth="1"/>
    <col min="2" max="2" width="5.625" style="1" customWidth="1"/>
    <col min="3" max="3" width="10.625" style="1" hidden="1" customWidth="1"/>
    <col min="4" max="7" width="9.375" style="1" hidden="1" customWidth="1"/>
    <col min="8" max="10" width="12.625" style="1" customWidth="1"/>
    <col min="11" max="11" width="10.625" style="1" customWidth="1"/>
    <col min="12" max="12" width="9" style="1" customWidth="1"/>
    <col min="13" max="16384" width="9" style="1"/>
  </cols>
  <sheetData>
    <row r="1" spans="1:12" ht="30" customHeight="1" thickBot="1">
      <c r="A1" s="87" t="s">
        <v>29</v>
      </c>
      <c r="B1" s="87"/>
      <c r="C1" s="87"/>
      <c r="D1" s="87"/>
      <c r="E1" s="87"/>
      <c r="F1" s="87"/>
      <c r="G1" s="87"/>
      <c r="H1" s="87"/>
      <c r="I1" s="87"/>
      <c r="J1" s="87"/>
    </row>
    <row r="2" spans="1:12" ht="20.100000000000001" customHeight="1">
      <c r="A2" s="88" t="s">
        <v>10</v>
      </c>
      <c r="B2" s="89"/>
      <c r="C2" s="89"/>
      <c r="D2" s="89"/>
      <c r="E2" s="89"/>
      <c r="F2" s="89"/>
      <c r="G2" s="89"/>
      <c r="H2" s="89"/>
      <c r="I2" s="89"/>
      <c r="J2" s="90"/>
    </row>
    <row r="3" spans="1:12" s="32" customFormat="1" ht="24.95" customHeight="1">
      <c r="A3" s="28" t="s">
        <v>0</v>
      </c>
      <c r="B3" s="29" t="s">
        <v>22</v>
      </c>
      <c r="C3" s="29" t="s">
        <v>2</v>
      </c>
      <c r="D3" s="30" t="s">
        <v>3</v>
      </c>
      <c r="E3" s="30" t="s">
        <v>4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2" ht="15" hidden="1" customHeight="1">
      <c r="A4" s="14">
        <v>74850</v>
      </c>
      <c r="B4" s="62">
        <v>28</v>
      </c>
      <c r="C4" s="12">
        <f>A4*B4</f>
        <v>2095800</v>
      </c>
      <c r="D4" s="3">
        <f>C4*20%</f>
        <v>419160</v>
      </c>
      <c r="E4" s="3">
        <f>C4*12%</f>
        <v>251496</v>
      </c>
      <c r="F4" s="3">
        <f>C4*8%</f>
        <v>167664</v>
      </c>
      <c r="G4" s="3">
        <f>L4*B4</f>
        <v>305200</v>
      </c>
      <c r="H4" s="8">
        <f>D4+G4</f>
        <v>724360</v>
      </c>
      <c r="I4" s="8">
        <f>E4+G4</f>
        <v>556696</v>
      </c>
      <c r="J4" s="10">
        <f>F4+G4</f>
        <v>472864</v>
      </c>
      <c r="L4" s="1">
        <v>10900</v>
      </c>
    </row>
    <row r="5" spans="1:12" ht="20.100000000000001" customHeight="1" thickBot="1">
      <c r="A5" s="20">
        <v>74850</v>
      </c>
      <c r="B5" s="39">
        <v>30</v>
      </c>
      <c r="C5" s="40">
        <f>A5*B5</f>
        <v>2245500</v>
      </c>
      <c r="D5" s="41">
        <f t="shared" ref="D5:D6" si="0">C5*20%</f>
        <v>449100</v>
      </c>
      <c r="E5" s="41">
        <f t="shared" ref="E5:E6" si="1">C5*12%</f>
        <v>269460</v>
      </c>
      <c r="F5" s="41">
        <f t="shared" ref="F5:F6" si="2">C5*8%</f>
        <v>179640</v>
      </c>
      <c r="G5" s="41">
        <f>L4*B5</f>
        <v>327000</v>
      </c>
      <c r="H5" s="42">
        <f t="shared" ref="H5:H6" si="3">D5+G5</f>
        <v>776100</v>
      </c>
      <c r="I5" s="42">
        <f t="shared" ref="I5:I6" si="4">E5+G5</f>
        <v>596460</v>
      </c>
      <c r="J5" s="43">
        <f t="shared" ref="J5:J6" si="5">F5+G5</f>
        <v>506640</v>
      </c>
    </row>
    <row r="6" spans="1:12" ht="15" hidden="1" customHeight="1" thickBot="1">
      <c r="A6" s="33">
        <v>74850</v>
      </c>
      <c r="B6" s="34">
        <v>31</v>
      </c>
      <c r="C6" s="35">
        <f>A6*B6</f>
        <v>2320350</v>
      </c>
      <c r="D6" s="36">
        <f t="shared" si="0"/>
        <v>464070</v>
      </c>
      <c r="E6" s="36">
        <f t="shared" si="1"/>
        <v>278442</v>
      </c>
      <c r="F6" s="36">
        <f t="shared" si="2"/>
        <v>185628</v>
      </c>
      <c r="G6" s="36">
        <f>L4*B6</f>
        <v>337900</v>
      </c>
      <c r="H6" s="37">
        <f t="shared" si="3"/>
        <v>801970</v>
      </c>
      <c r="I6" s="37">
        <f t="shared" si="4"/>
        <v>616342</v>
      </c>
      <c r="J6" s="38">
        <f t="shared" si="5"/>
        <v>523528</v>
      </c>
    </row>
    <row r="7" spans="1:12" ht="9.9499999999999993" customHeight="1" thickBot="1"/>
    <row r="8" spans="1:12" ht="20.100000000000001" customHeight="1">
      <c r="A8" s="91" t="s">
        <v>11</v>
      </c>
      <c r="B8" s="92"/>
      <c r="C8" s="92"/>
      <c r="D8" s="92"/>
      <c r="E8" s="92"/>
      <c r="F8" s="92"/>
      <c r="G8" s="92"/>
      <c r="H8" s="92"/>
      <c r="I8" s="92"/>
      <c r="J8" s="93"/>
    </row>
    <row r="9" spans="1:12" s="32" customFormat="1" ht="30" customHeight="1">
      <c r="A9" s="28" t="s">
        <v>0</v>
      </c>
      <c r="B9" s="29" t="s">
        <v>1</v>
      </c>
      <c r="C9" s="29" t="s">
        <v>2</v>
      </c>
      <c r="D9" s="30" t="s">
        <v>3</v>
      </c>
      <c r="E9" s="30" t="s">
        <v>4</v>
      </c>
      <c r="F9" s="30" t="s">
        <v>5</v>
      </c>
      <c r="G9" s="30" t="s">
        <v>6</v>
      </c>
      <c r="H9" s="30" t="s">
        <v>7</v>
      </c>
      <c r="I9" s="30" t="s">
        <v>8</v>
      </c>
      <c r="J9" s="31" t="s">
        <v>9</v>
      </c>
    </row>
    <row r="10" spans="1:12" ht="15" hidden="1" customHeight="1">
      <c r="A10" s="14">
        <v>69450</v>
      </c>
      <c r="B10" s="62">
        <v>28</v>
      </c>
      <c r="C10" s="12">
        <f>A10*B10</f>
        <v>1944600</v>
      </c>
      <c r="D10" s="3">
        <f>C10*20%</f>
        <v>388920</v>
      </c>
      <c r="E10" s="3">
        <f>C10*12%</f>
        <v>233352</v>
      </c>
      <c r="F10" s="3">
        <f>C10*8%</f>
        <v>155568</v>
      </c>
      <c r="G10" s="3">
        <f>L10*B10</f>
        <v>305200</v>
      </c>
      <c r="H10" s="8">
        <f>D10+G10</f>
        <v>694120</v>
      </c>
      <c r="I10" s="8">
        <f>E10+G10</f>
        <v>538552</v>
      </c>
      <c r="J10" s="10">
        <f>F10+G10</f>
        <v>460768</v>
      </c>
      <c r="L10" s="1">
        <v>10900</v>
      </c>
    </row>
    <row r="11" spans="1:12" ht="20.100000000000001" customHeight="1" thickBot="1">
      <c r="A11" s="20">
        <v>69450</v>
      </c>
      <c r="B11" s="39">
        <v>30</v>
      </c>
      <c r="C11" s="40">
        <f>A11*B11</f>
        <v>2083500</v>
      </c>
      <c r="D11" s="41">
        <f t="shared" ref="D11:D12" si="6">C11*20%</f>
        <v>416700</v>
      </c>
      <c r="E11" s="41">
        <f t="shared" ref="E11:E12" si="7">C11*12%</f>
        <v>250020</v>
      </c>
      <c r="F11" s="41">
        <f t="shared" ref="F11:F12" si="8">C11*8%</f>
        <v>166680</v>
      </c>
      <c r="G11" s="41">
        <f>L10*B11</f>
        <v>327000</v>
      </c>
      <c r="H11" s="42">
        <f t="shared" ref="H11:H12" si="9">D11+G11</f>
        <v>743700</v>
      </c>
      <c r="I11" s="42">
        <f t="shared" ref="I11:I12" si="10">E11+G11</f>
        <v>577020</v>
      </c>
      <c r="J11" s="43">
        <f t="shared" ref="J11:J12" si="11">F11+G11</f>
        <v>493680</v>
      </c>
    </row>
    <row r="12" spans="1:12" ht="15" hidden="1" customHeight="1" thickBot="1">
      <c r="A12" s="33">
        <v>69450</v>
      </c>
      <c r="B12" s="34">
        <v>31</v>
      </c>
      <c r="C12" s="35">
        <f>A12*B12</f>
        <v>2152950</v>
      </c>
      <c r="D12" s="36">
        <f t="shared" si="6"/>
        <v>430590</v>
      </c>
      <c r="E12" s="36">
        <f t="shared" si="7"/>
        <v>258354</v>
      </c>
      <c r="F12" s="36">
        <f t="shared" si="8"/>
        <v>172236</v>
      </c>
      <c r="G12" s="36">
        <f>L10*B12</f>
        <v>337900</v>
      </c>
      <c r="H12" s="37">
        <f t="shared" si="9"/>
        <v>768490</v>
      </c>
      <c r="I12" s="37">
        <f t="shared" si="10"/>
        <v>596254</v>
      </c>
      <c r="J12" s="38">
        <f t="shared" si="11"/>
        <v>510136</v>
      </c>
    </row>
    <row r="13" spans="1:12" ht="9.9499999999999993" customHeight="1" thickBot="1"/>
    <row r="14" spans="1:12" ht="20.100000000000001" customHeight="1">
      <c r="A14" s="94" t="s">
        <v>12</v>
      </c>
      <c r="B14" s="95"/>
      <c r="C14" s="95"/>
      <c r="D14" s="95"/>
      <c r="E14" s="95"/>
      <c r="F14" s="95"/>
      <c r="G14" s="95"/>
      <c r="H14" s="95"/>
      <c r="I14" s="95"/>
      <c r="J14" s="96"/>
    </row>
    <row r="15" spans="1:12" s="32" customFormat="1" ht="30" customHeight="1">
      <c r="A15" s="28" t="s">
        <v>0</v>
      </c>
      <c r="B15" s="29" t="s">
        <v>1</v>
      </c>
      <c r="C15" s="29" t="s">
        <v>2</v>
      </c>
      <c r="D15" s="30" t="s">
        <v>3</v>
      </c>
      <c r="E15" s="30" t="s">
        <v>4</v>
      </c>
      <c r="F15" s="30" t="s">
        <v>5</v>
      </c>
      <c r="G15" s="30" t="s">
        <v>6</v>
      </c>
      <c r="H15" s="30" t="s">
        <v>7</v>
      </c>
      <c r="I15" s="30" t="s">
        <v>8</v>
      </c>
      <c r="J15" s="31" t="s">
        <v>9</v>
      </c>
    </row>
    <row r="16" spans="1:12" ht="15" hidden="1" customHeight="1">
      <c r="A16" s="14">
        <v>64040</v>
      </c>
      <c r="B16" s="62">
        <v>28</v>
      </c>
      <c r="C16" s="12">
        <f>A16*B16</f>
        <v>1793120</v>
      </c>
      <c r="D16" s="3">
        <f>C16*20%</f>
        <v>358624</v>
      </c>
      <c r="E16" s="3">
        <f>C16*12%</f>
        <v>215174.39999999999</v>
      </c>
      <c r="F16" s="3">
        <f>C16*8%</f>
        <v>143449.60000000001</v>
      </c>
      <c r="G16" s="3">
        <f>L16*B16</f>
        <v>305200</v>
      </c>
      <c r="H16" s="8">
        <f>D16+G16</f>
        <v>663824</v>
      </c>
      <c r="I16" s="8">
        <f>E16+G16</f>
        <v>520374.4</v>
      </c>
      <c r="J16" s="10">
        <f>F16+G16</f>
        <v>448649.6</v>
      </c>
      <c r="L16" s="1">
        <v>10900</v>
      </c>
    </row>
    <row r="17" spans="1:10" ht="20.100000000000001" customHeight="1" thickBot="1">
      <c r="A17" s="20">
        <v>64040</v>
      </c>
      <c r="B17" s="39">
        <v>30</v>
      </c>
      <c r="C17" s="40">
        <f>A17*B17</f>
        <v>1921200</v>
      </c>
      <c r="D17" s="41">
        <f t="shared" ref="D17:D18" si="12">C17*20%</f>
        <v>384240</v>
      </c>
      <c r="E17" s="41">
        <f t="shared" ref="E17:E18" si="13">C17*12%</f>
        <v>230544</v>
      </c>
      <c r="F17" s="41">
        <f t="shared" ref="F17:F18" si="14">C17*8%</f>
        <v>153696</v>
      </c>
      <c r="G17" s="41">
        <f>L16*B17</f>
        <v>327000</v>
      </c>
      <c r="H17" s="42">
        <f t="shared" ref="H17:H18" si="15">D17+G17</f>
        <v>711240</v>
      </c>
      <c r="I17" s="42">
        <f t="shared" ref="I17:I18" si="16">E17+G17</f>
        <v>557544</v>
      </c>
      <c r="J17" s="43">
        <f t="shared" ref="J17:J18" si="17">F17+G17</f>
        <v>480696</v>
      </c>
    </row>
    <row r="18" spans="1:10" ht="15" hidden="1" customHeight="1" thickBot="1">
      <c r="A18" s="33">
        <v>64040</v>
      </c>
      <c r="B18" s="34">
        <v>31</v>
      </c>
      <c r="C18" s="35">
        <f>A18*B18</f>
        <v>1985240</v>
      </c>
      <c r="D18" s="36">
        <f t="shared" si="12"/>
        <v>397048</v>
      </c>
      <c r="E18" s="36">
        <f t="shared" si="13"/>
        <v>238228.8</v>
      </c>
      <c r="F18" s="36">
        <f t="shared" si="14"/>
        <v>158819.20000000001</v>
      </c>
      <c r="G18" s="36">
        <f>L16*B18</f>
        <v>337900</v>
      </c>
      <c r="H18" s="37">
        <f t="shared" si="15"/>
        <v>734948</v>
      </c>
      <c r="I18" s="37">
        <f t="shared" si="16"/>
        <v>576128.80000000005</v>
      </c>
      <c r="J18" s="38">
        <f t="shared" si="17"/>
        <v>496719.2</v>
      </c>
    </row>
    <row r="19" spans="1:10" ht="9.9499999999999993" customHeight="1" thickBot="1">
      <c r="A19" s="24"/>
      <c r="B19" s="25"/>
      <c r="C19" s="24"/>
      <c r="D19" s="26"/>
      <c r="E19" s="26"/>
      <c r="F19" s="26"/>
      <c r="G19" s="26"/>
      <c r="H19" s="27"/>
      <c r="I19" s="27"/>
      <c r="J19" s="27"/>
    </row>
    <row r="20" spans="1:10" ht="20.100000000000001" customHeight="1">
      <c r="A20" s="97" t="s">
        <v>21</v>
      </c>
      <c r="B20" s="98"/>
      <c r="C20" s="98"/>
      <c r="D20" s="98"/>
      <c r="E20" s="98"/>
      <c r="F20" s="98"/>
      <c r="G20" s="98"/>
      <c r="H20" s="98"/>
      <c r="I20" s="98"/>
      <c r="J20" s="99"/>
    </row>
    <row r="21" spans="1:10" ht="30" customHeight="1" thickBot="1">
      <c r="A21" s="74" t="s">
        <v>24</v>
      </c>
      <c r="B21" s="75"/>
      <c r="C21" s="75"/>
      <c r="D21" s="75"/>
      <c r="E21" s="75"/>
      <c r="F21" s="75"/>
      <c r="G21" s="75"/>
      <c r="H21" s="75"/>
      <c r="I21" s="76" t="s">
        <v>23</v>
      </c>
      <c r="J21" s="77"/>
    </row>
    <row r="22" spans="1:10" ht="15" customHeight="1" thickBot="1"/>
    <row r="23" spans="1:10" ht="23.1" customHeight="1">
      <c r="A23" s="78" t="s">
        <v>28</v>
      </c>
      <c r="B23" s="79"/>
      <c r="C23" s="79"/>
      <c r="D23" s="79"/>
      <c r="E23" s="79"/>
      <c r="F23" s="79"/>
      <c r="G23" s="79"/>
      <c r="H23" s="79"/>
      <c r="I23" s="79"/>
      <c r="J23" s="80"/>
    </row>
    <row r="24" spans="1:10" ht="23.1" customHeight="1">
      <c r="A24" s="81"/>
      <c r="B24" s="82"/>
      <c r="C24" s="82"/>
      <c r="D24" s="82"/>
      <c r="E24" s="82"/>
      <c r="F24" s="82"/>
      <c r="G24" s="82"/>
      <c r="H24" s="82"/>
      <c r="I24" s="82"/>
      <c r="J24" s="83"/>
    </row>
    <row r="25" spans="1:10" ht="23.1" customHeight="1" thickBot="1">
      <c r="A25" s="84"/>
      <c r="B25" s="85"/>
      <c r="C25" s="85"/>
      <c r="D25" s="85"/>
      <c r="E25" s="85"/>
      <c r="F25" s="85"/>
      <c r="G25" s="85"/>
      <c r="H25" s="85"/>
      <c r="I25" s="85"/>
      <c r="J25" s="86"/>
    </row>
  </sheetData>
  <mergeCells count="8">
    <mergeCell ref="A21:H21"/>
    <mergeCell ref="I21:J21"/>
    <mergeCell ref="A23:J25"/>
    <mergeCell ref="A1:J1"/>
    <mergeCell ref="A2:J2"/>
    <mergeCell ref="A8:J8"/>
    <mergeCell ref="A14:J14"/>
    <mergeCell ref="A20:J20"/>
  </mergeCells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K17"/>
  <sheetViews>
    <sheetView workbookViewId="0">
      <selection activeCell="L13" sqref="L13"/>
    </sheetView>
  </sheetViews>
  <sheetFormatPr defaultRowHeight="16.5"/>
  <cols>
    <col min="1" max="2" width="9" customWidth="1"/>
    <col min="3" max="3" width="10.625" customWidth="1"/>
    <col min="4" max="4" width="0" hidden="1" customWidth="1"/>
    <col min="5" max="5" width="13.25" hidden="1" customWidth="1"/>
    <col min="6" max="10" width="10.625" customWidth="1"/>
  </cols>
  <sheetData>
    <row r="1" spans="2:11" ht="17.25" thickBot="1"/>
    <row r="2" spans="2:11" s="1" customFormat="1" ht="20.100000000000001" customHeight="1">
      <c r="B2" s="100" t="s">
        <v>25</v>
      </c>
      <c r="C2" s="101"/>
      <c r="D2" s="101"/>
      <c r="E2" s="101"/>
      <c r="F2" s="101"/>
      <c r="G2" s="101"/>
      <c r="H2" s="101"/>
      <c r="I2" s="101"/>
      <c r="J2" s="102"/>
      <c r="K2" s="1" t="s">
        <v>18</v>
      </c>
    </row>
    <row r="3" spans="2:11" s="1" customFormat="1" ht="30" customHeight="1">
      <c r="B3" s="103" t="s">
        <v>14</v>
      </c>
      <c r="C3" s="104"/>
      <c r="D3" s="2" t="s">
        <v>1</v>
      </c>
      <c r="E3" s="2" t="s">
        <v>2</v>
      </c>
      <c r="F3" s="4" t="s">
        <v>3</v>
      </c>
      <c r="G3" s="4" t="s">
        <v>4</v>
      </c>
      <c r="H3" s="4" t="s">
        <v>5</v>
      </c>
      <c r="I3" s="4" t="s">
        <v>16</v>
      </c>
      <c r="J3" s="5" t="s">
        <v>17</v>
      </c>
    </row>
    <row r="4" spans="2:11" s="1" customFormat="1" ht="20.100000000000001" customHeight="1">
      <c r="B4" s="59" t="s">
        <v>10</v>
      </c>
      <c r="C4" s="50">
        <v>74850</v>
      </c>
      <c r="D4" s="2">
        <v>30</v>
      </c>
      <c r="E4" s="12">
        <f>C4*D4</f>
        <v>2245500</v>
      </c>
      <c r="F4" s="3">
        <f>E4*20%/30</f>
        <v>14970</v>
      </c>
      <c r="G4" s="3">
        <f>E4*12%/30</f>
        <v>8982</v>
      </c>
      <c r="H4" s="3">
        <f>E4*8%/30</f>
        <v>5988</v>
      </c>
      <c r="I4" s="3">
        <v>3300</v>
      </c>
      <c r="J4" s="10">
        <v>1000</v>
      </c>
    </row>
    <row r="5" spans="2:11" s="1" customFormat="1" ht="20.100000000000001" customHeight="1">
      <c r="B5" s="59" t="s">
        <v>11</v>
      </c>
      <c r="C5" s="50">
        <v>69450</v>
      </c>
      <c r="D5" s="16">
        <v>30</v>
      </c>
      <c r="E5" s="17">
        <f>C5*D5</f>
        <v>2083500</v>
      </c>
      <c r="F5" s="3">
        <f t="shared" ref="F5:F6" si="0">E5*20%/30</f>
        <v>13890</v>
      </c>
      <c r="G5" s="3">
        <f t="shared" ref="G5:G6" si="1">E5*12%/30</f>
        <v>8334</v>
      </c>
      <c r="H5" s="3">
        <f t="shared" ref="H5:H6" si="2">E5*8%/30</f>
        <v>5556</v>
      </c>
      <c r="I5" s="18">
        <v>3300</v>
      </c>
      <c r="J5" s="19">
        <v>1000</v>
      </c>
    </row>
    <row r="6" spans="2:11" s="1" customFormat="1" ht="20.100000000000001" customHeight="1" thickBot="1">
      <c r="B6" s="60" t="s">
        <v>15</v>
      </c>
      <c r="C6" s="51">
        <v>64040</v>
      </c>
      <c r="D6" s="6">
        <v>30</v>
      </c>
      <c r="E6" s="13">
        <f>C6*D6</f>
        <v>1921200</v>
      </c>
      <c r="F6" s="7">
        <f t="shared" si="0"/>
        <v>12808</v>
      </c>
      <c r="G6" s="7">
        <f t="shared" si="1"/>
        <v>7684.8</v>
      </c>
      <c r="H6" s="7">
        <f t="shared" si="2"/>
        <v>5123.2</v>
      </c>
      <c r="I6" s="7">
        <v>3300</v>
      </c>
      <c r="J6" s="11">
        <v>1000</v>
      </c>
    </row>
    <row r="9" spans="2:11" ht="17.25" thickBot="1"/>
    <row r="10" spans="2:11" ht="30" customHeight="1">
      <c r="B10" s="105" t="s">
        <v>13</v>
      </c>
      <c r="C10" s="106"/>
      <c r="D10" s="52"/>
      <c r="E10" s="53"/>
      <c r="F10" s="53" t="s">
        <v>10</v>
      </c>
      <c r="G10" s="53" t="s">
        <v>11</v>
      </c>
      <c r="H10" s="54" t="s">
        <v>15</v>
      </c>
      <c r="I10" s="21"/>
    </row>
    <row r="11" spans="2:11" ht="30" customHeight="1">
      <c r="B11" s="107" t="s">
        <v>14</v>
      </c>
      <c r="C11" s="108"/>
      <c r="D11" s="22"/>
      <c r="E11" s="22"/>
      <c r="F11" s="23">
        <v>74850</v>
      </c>
      <c r="G11" s="23">
        <v>69450</v>
      </c>
      <c r="H11" s="55">
        <v>64040</v>
      </c>
    </row>
    <row r="12" spans="2:11" ht="30" customHeight="1">
      <c r="B12" s="109" t="s">
        <v>3</v>
      </c>
      <c r="C12" s="110"/>
      <c r="D12" s="22"/>
      <c r="E12" s="22"/>
      <c r="F12" s="23">
        <f>F11*0.2</f>
        <v>14970</v>
      </c>
      <c r="G12" s="23">
        <f>G11*0.2</f>
        <v>13890</v>
      </c>
      <c r="H12" s="55">
        <f>H11*0.2</f>
        <v>12808</v>
      </c>
    </row>
    <row r="13" spans="2:11" ht="30" customHeight="1">
      <c r="B13" s="109" t="s">
        <v>4</v>
      </c>
      <c r="C13" s="110"/>
      <c r="D13" s="22"/>
      <c r="E13" s="22"/>
      <c r="F13" s="23">
        <f>F11*0.12</f>
        <v>8982</v>
      </c>
      <c r="G13" s="23">
        <f>G11*0.12</f>
        <v>8334</v>
      </c>
      <c r="H13" s="55">
        <f>H11*0.12</f>
        <v>7684.7999999999993</v>
      </c>
    </row>
    <row r="14" spans="2:11" ht="30" customHeight="1">
      <c r="B14" s="109" t="s">
        <v>5</v>
      </c>
      <c r="C14" s="110"/>
      <c r="D14" s="22"/>
      <c r="E14" s="22"/>
      <c r="F14" s="23">
        <f>F11*0.08</f>
        <v>5988</v>
      </c>
      <c r="G14" s="23">
        <f>G11*0.08</f>
        <v>5556</v>
      </c>
      <c r="H14" s="55">
        <f>H11*0.08</f>
        <v>5123.2</v>
      </c>
    </row>
    <row r="15" spans="2:11" ht="30" customHeight="1">
      <c r="B15" s="107" t="s">
        <v>19</v>
      </c>
      <c r="C15" s="108"/>
      <c r="D15" s="22"/>
      <c r="E15" s="22"/>
      <c r="F15" s="23">
        <v>9900</v>
      </c>
      <c r="G15" s="23">
        <v>9900</v>
      </c>
      <c r="H15" s="55">
        <v>9900</v>
      </c>
    </row>
    <row r="16" spans="2:11" ht="30" customHeight="1">
      <c r="B16" s="109" t="s">
        <v>20</v>
      </c>
      <c r="C16" s="110"/>
      <c r="D16" s="22"/>
      <c r="E16" s="22"/>
      <c r="F16" s="23">
        <v>1000</v>
      </c>
      <c r="G16" s="23">
        <v>1000</v>
      </c>
      <c r="H16" s="55">
        <v>1000</v>
      </c>
    </row>
    <row r="17" spans="2:8" ht="30" customHeight="1" thickBot="1">
      <c r="B17" s="111" t="s">
        <v>26</v>
      </c>
      <c r="C17" s="112"/>
      <c r="D17" s="56"/>
      <c r="E17" s="56"/>
      <c r="F17" s="57">
        <f>(F12+F15+F16)*30</f>
        <v>776100</v>
      </c>
      <c r="G17" s="57">
        <f t="shared" ref="G17:H17" si="3">(G12+G15+G16)*30</f>
        <v>743700</v>
      </c>
      <c r="H17" s="58">
        <f t="shared" si="3"/>
        <v>711240</v>
      </c>
    </row>
  </sheetData>
  <mergeCells count="10">
    <mergeCell ref="B13:C13"/>
    <mergeCell ref="B14:C14"/>
    <mergeCell ref="B15:C15"/>
    <mergeCell ref="B16:C16"/>
    <mergeCell ref="B17:C17"/>
    <mergeCell ref="B2:J2"/>
    <mergeCell ref="B3:C3"/>
    <mergeCell ref="B10:C10"/>
    <mergeCell ref="B11:C11"/>
    <mergeCell ref="B12:C1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2022년도</vt:lpstr>
      <vt:lpstr>본인부담금</vt:lpstr>
      <vt:lpstr>Sheet7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Windows7_64</cp:lastModifiedBy>
  <cp:lastPrinted>2021-12-17T05:25:49Z</cp:lastPrinted>
  <dcterms:created xsi:type="dcterms:W3CDTF">2019-08-01T04:02:50Z</dcterms:created>
  <dcterms:modified xsi:type="dcterms:W3CDTF">2021-12-30T05:46:59Z</dcterms:modified>
</cp:coreProperties>
</file>